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4175" windowHeight="7620"/>
  </bookViews>
  <sheets>
    <sheet name="Employment calculation options 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H44" i="2"/>
  <c r="E44"/>
  <c r="G44"/>
  <c r="H49"/>
  <c r="H48"/>
  <c r="H45"/>
  <c r="G45"/>
  <c r="J44"/>
  <c r="L44" s="1"/>
  <c r="N44" s="1"/>
  <c r="G32"/>
  <c r="E32"/>
  <c r="J22"/>
  <c r="H23"/>
  <c r="H22"/>
  <c r="G22"/>
  <c r="M49"/>
  <c r="M48"/>
  <c r="M45"/>
  <c r="M44"/>
  <c r="J49"/>
  <c r="L49" s="1"/>
  <c r="N49" s="1"/>
  <c r="J48"/>
  <c r="L48" s="1"/>
  <c r="N48" s="1"/>
  <c r="J45"/>
  <c r="L45" s="1"/>
  <c r="N45" s="1"/>
  <c r="G49"/>
  <c r="G48"/>
  <c r="I49"/>
  <c r="I48"/>
  <c r="I45"/>
  <c r="I44"/>
  <c r="E49"/>
  <c r="E48"/>
  <c r="E50" s="1"/>
  <c r="E45"/>
  <c r="E46"/>
  <c r="C50"/>
  <c r="C46"/>
  <c r="I37"/>
  <c r="M37" s="1"/>
  <c r="I36"/>
  <c r="M36" s="1"/>
  <c r="I33"/>
  <c r="M33" s="1"/>
  <c r="I32"/>
  <c r="M32" s="1"/>
  <c r="E37"/>
  <c r="E36"/>
  <c r="E33"/>
  <c r="C38"/>
  <c r="C34"/>
  <c r="I23"/>
  <c r="M23" s="1"/>
  <c r="I25"/>
  <c r="M25" s="1"/>
  <c r="I26"/>
  <c r="M26" s="1"/>
  <c r="I22"/>
  <c r="M22" s="1"/>
  <c r="C27"/>
  <c r="G26" s="1"/>
  <c r="H26" s="1"/>
  <c r="C24"/>
  <c r="G23" s="1"/>
  <c r="N50" l="1"/>
  <c r="E34"/>
  <c r="E38"/>
  <c r="G33"/>
  <c r="H33" s="1"/>
  <c r="J33" s="1"/>
  <c r="L33" s="1"/>
  <c r="N33" s="1"/>
  <c r="G37"/>
  <c r="H37" s="1"/>
  <c r="J37" s="1"/>
  <c r="L37" s="1"/>
  <c r="N37" s="1"/>
  <c r="H32"/>
  <c r="J32" s="1"/>
  <c r="L32" s="1"/>
  <c r="N32" s="1"/>
  <c r="G36"/>
  <c r="H36" s="1"/>
  <c r="J36" s="1"/>
  <c r="L36" s="1"/>
  <c r="N36" s="1"/>
  <c r="G25"/>
  <c r="H25" s="1"/>
  <c r="L22"/>
  <c r="N22" s="1"/>
  <c r="J23"/>
  <c r="J26"/>
  <c r="J25"/>
  <c r="N38" l="1"/>
  <c r="L25"/>
  <c r="N25" s="1"/>
  <c r="L26"/>
  <c r="N26" s="1"/>
  <c r="L23"/>
  <c r="N23" s="1"/>
  <c r="N27" l="1"/>
</calcChain>
</file>

<file path=xl/comments1.xml><?xml version="1.0" encoding="utf-8"?>
<comments xmlns="http://schemas.openxmlformats.org/spreadsheetml/2006/main">
  <authors>
    <author xml:space="preserve"> Marcus Lindner</author>
  </authors>
  <commentList>
    <comment ref="F44" authorId="0">
      <text>
        <r>
          <rPr>
            <b/>
            <sz val="8"/>
            <color indexed="81"/>
            <rFont val="Tahoma"/>
            <family val="2"/>
          </rPr>
          <t xml:space="preserve"> Marcus Lindner:</t>
        </r>
        <r>
          <rPr>
            <sz val="8"/>
            <color indexed="81"/>
            <rFont val="Tahoma"/>
            <family val="2"/>
          </rPr>
          <t xml:space="preserve">
these numbers vary between countries. 1600 was mentioned by Staffan as a proxy for Sweden</t>
        </r>
      </text>
    </comment>
  </commentList>
</comments>
</file>

<file path=xl/sharedStrings.xml><?xml version="1.0" encoding="utf-8"?>
<sst xmlns="http://schemas.openxmlformats.org/spreadsheetml/2006/main" count="103" uniqueCount="64">
  <si>
    <t>Process</t>
  </si>
  <si>
    <t>Forwarding with cable crane (beech, slope &gt; 60%), 6,25m³/h</t>
  </si>
  <si>
    <t>Forwarding with cable crane (Spruce, Slope &gt; 60%) 8,19m³/h</t>
  </si>
  <si>
    <t>Forwarding with forwarder (Beech, DBH &lt;=35cm; Slope &lt;=30%), 7,68 m³/h</t>
  </si>
  <si>
    <t>Forwarding with Forwarder (Spruce, DBH&lt;35cm; Slope&lt;=30%), 13,7m³/h</t>
  </si>
  <si>
    <t>Forwarding with cable crane (beech, slope &gt; 60%)</t>
  </si>
  <si>
    <t>Forwarding with cable crane (Spruce, Slope &gt; 60%)</t>
  </si>
  <si>
    <t>Forwarding with forwarder (Beech, DBH &lt;=35cm; Slope &lt;=30%)</t>
  </si>
  <si>
    <t>Forwarding with Forwarder (Spruce, DBH&lt;35cm; Slope&lt;=30%)</t>
  </si>
  <si>
    <t>Janine's input data:</t>
  </si>
  <si>
    <t>Total volume processed in cable crane operations 240.000 m3, which is divided xx 83,3 % spruce (200.000) and 16,7%  beech (40.000).</t>
  </si>
  <si>
    <t>There is no further devision into sub-processes on flat terrain and steep slopes as cable crane operations only  work at a slope &gt; 60%.</t>
  </si>
  <si>
    <t>I guess you require information about the total forwarding:</t>
  </si>
  <si>
    <t>Total volume forwarded: 2.486.000m³ which is divided into 4 processes:</t>
  </si>
  <si>
    <t>1. Forwarding with cable crane (beech, slope &gt; 60%),(200.000)</t>
  </si>
  <si>
    <t>2. Forwarding with cable crane (Spruce, Slope &gt; 60%),(40.000).</t>
  </si>
  <si>
    <t xml:space="preserve">(50 employees) and </t>
  </si>
  <si>
    <t>3.Forwarding with forwarder (Beech, DBH &lt;=35cm; Slope &lt;=30%), (370.000m³)</t>
  </si>
  <si>
    <t>4.Forwarding with Forwarder (Spruce, DBH&lt;35cm; Slope&lt;=30%), (1.820.000m³)</t>
  </si>
  <si>
    <t>(400 employees)</t>
  </si>
  <si>
    <t>Different efficiencies hour/m3 for spruce and beech: those parameters were collected by Torsten who has left the project, but out of my tables I can see that the machine performance in the different processes are the following:</t>
  </si>
  <si>
    <t>Total volume per process</t>
  </si>
  <si>
    <t>cable crane</t>
  </si>
  <si>
    <t>forwarder</t>
  </si>
  <si>
    <t>FTE/m3</t>
  </si>
  <si>
    <t>10.1. Number of persons employed in total, and</t>
  </si>
  <si>
    <t>10.2. Classified by gender</t>
  </si>
  <si>
    <t>10.2.1. male</t>
  </si>
  <si>
    <t>10.2.2. female</t>
  </si>
  <si>
    <t>10.3. Employment on enterprise sites</t>
  </si>
  <si>
    <t>10.3.1. Located in rural areas</t>
  </si>
  <si>
    <t>10.3.2. Located in urban areas</t>
  </si>
  <si>
    <t>Per process per Module (total as well as directly involved in</t>
  </si>
  <si>
    <t>processes)</t>
  </si>
  <si>
    <t>Measurement units: 10.1 absolute number.</t>
  </si>
  <si>
    <t>10.2.1, 10.2.2, 10.3.1 and 10.3.2. % of total (in full-time</t>
  </si>
  <si>
    <t>equivalents in reference year)</t>
  </si>
  <si>
    <t>from the DCP:</t>
  </si>
  <si>
    <t>Employees per process</t>
  </si>
  <si>
    <t>ToSIA calculates:</t>
  </si>
  <si>
    <t>Option 1</t>
  </si>
  <si>
    <t>Information available: Number of Employees in operation (group of processes),  volume processed in different processes</t>
  </si>
  <si>
    <t>Total number of Employees per operation</t>
  </si>
  <si>
    <t>total</t>
  </si>
  <si>
    <t>Volume processed</t>
  </si>
  <si>
    <t>Employment share per process (%)</t>
  </si>
  <si>
    <t>relative indicator value</t>
  </si>
  <si>
    <t>material flow</t>
  </si>
  <si>
    <t>indicator result per process</t>
  </si>
  <si>
    <t xml:space="preserve">Total Employment </t>
  </si>
  <si>
    <t xml:space="preserve">Employment (FTE) per process and reporting unit (m3) </t>
  </si>
  <si>
    <t>Option 2</t>
  </si>
  <si>
    <t>Information available: Number of Employees in operation (group of processes),  volume and relative productivity in different processes</t>
  </si>
  <si>
    <t xml:space="preserve"> productivity (m3/h)</t>
  </si>
  <si>
    <t>Required processing time (h)</t>
  </si>
  <si>
    <t>Volume processed (m3)</t>
  </si>
  <si>
    <t>Option 3</t>
  </si>
  <si>
    <t>Information available: productivity in the process, volume in different processes; (total number of Employees in operation unknown)</t>
  </si>
  <si>
    <t>Estimated average number of productive hours per FTE</t>
  </si>
  <si>
    <t>Average number of working hours for FTE</t>
  </si>
  <si>
    <t>Please note: the figures above are calculated from the information available in option 2. If the number of employees in option 1/2 do work only part of the year in the operations, their average number of productive hours per FTE increases</t>
  </si>
  <si>
    <t>It would be best to include the table with productive hours per year in different European countries (we had one in an earlier version of the DCP)</t>
  </si>
  <si>
    <t>Compare row F with row G critically!</t>
  </si>
  <si>
    <r>
      <rPr>
        <b/>
        <sz val="11"/>
        <color rgb="FFFF0000"/>
        <rFont val="Calibri"/>
        <family val="2"/>
        <scheme val="minor"/>
      </rPr>
      <t xml:space="preserve">ATTENTION! </t>
    </r>
    <r>
      <rPr>
        <b/>
        <sz val="11"/>
        <rFont val="Calibri"/>
        <family val="2"/>
        <scheme val="minor"/>
      </rPr>
      <t>FTE without idle times (eg un-productive hours), will give a better and more credible picture than using employed times only!!!</t>
    </r>
    <r>
      <rPr>
        <sz val="11"/>
        <rFont val="Calibri"/>
        <family val="2"/>
        <scheme val="minor"/>
      </rPr>
      <t xml:space="preserve">  Using above numbers would result in much lower  number of employees per process</t>
    </r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</si>
</sst>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9CC00"/>
      <name val="Calibri"/>
      <family val="2"/>
    </font>
    <font>
      <sz val="11"/>
      <color rgb="FF00CCFF"/>
      <name val="Calibri"/>
      <family val="2"/>
    </font>
    <font>
      <sz val="11"/>
      <color rgb="FF000080"/>
      <name val="Calibri"/>
      <family val="2"/>
    </font>
    <font>
      <sz val="11"/>
      <color rgb="FF1F497D"/>
      <name val="Calibri"/>
      <family val="2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 indent="15"/>
    </xf>
    <xf numFmtId="0" fontId="3" fillId="0" borderId="0" xfId="0" applyFont="1" applyAlignment="1">
      <alignment horizontal="left" indent="15"/>
    </xf>
    <xf numFmtId="0" fontId="1" fillId="0" borderId="0" xfId="0" applyFont="1"/>
    <xf numFmtId="0" fontId="4" fillId="0" borderId="0" xfId="0" applyFont="1" applyAlignment="1">
      <alignment horizontal="left" indent="15"/>
    </xf>
    <xf numFmtId="0" fontId="5" fillId="0" borderId="0" xfId="0" applyFont="1" applyAlignment="1">
      <alignment horizontal="left" indent="15"/>
    </xf>
    <xf numFmtId="0" fontId="0" fillId="2" borderId="0" xfId="0" applyFill="1" applyAlignment="1">
      <alignment wrapText="1"/>
    </xf>
    <xf numFmtId="165" fontId="0" fillId="0" borderId="0" xfId="0" applyNumberFormat="1"/>
    <xf numFmtId="2" fontId="0" fillId="0" borderId="0" xfId="0" applyNumberFormat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2" fontId="0" fillId="0" borderId="0" xfId="0" applyNumberFormat="1" applyBorder="1" applyAlignment="1">
      <alignment wrapText="1"/>
    </xf>
    <xf numFmtId="165" fontId="0" fillId="3" borderId="0" xfId="0" applyNumberFormat="1" applyFill="1" applyBorder="1" applyAlignment="1">
      <alignment wrapText="1"/>
    </xf>
    <xf numFmtId="165" fontId="0" fillId="0" borderId="0" xfId="0" applyNumberFormat="1" applyAlignment="1">
      <alignment wrapText="1"/>
    </xf>
    <xf numFmtId="2" fontId="0" fillId="0" borderId="0" xfId="0" applyNumberFormat="1" applyFill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164" fontId="0" fillId="2" borderId="0" xfId="0" applyNumberFormat="1" applyFill="1" applyAlignment="1">
      <alignment wrapText="1"/>
    </xf>
    <xf numFmtId="165" fontId="0" fillId="0" borderId="0" xfId="0" applyNumberFormat="1" applyFill="1" applyBorder="1" applyAlignment="1">
      <alignment wrapText="1"/>
    </xf>
    <xf numFmtId="10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8" fillId="0" borderId="0" xfId="0" applyFont="1"/>
    <xf numFmtId="165" fontId="0" fillId="0" borderId="0" xfId="0" applyNumberFormat="1" applyAlignment="1">
      <alignment vertical="top" wrapText="1"/>
    </xf>
    <xf numFmtId="0" fontId="9" fillId="0" borderId="0" xfId="0" applyFont="1" applyAlignment="1">
      <alignment horizontal="left" wrapText="1"/>
    </xf>
    <xf numFmtId="164" fontId="0" fillId="3" borderId="0" xfId="0" applyNumberFormat="1" applyFill="1" applyBorder="1" applyAlignment="1">
      <alignment wrapText="1"/>
    </xf>
    <xf numFmtId="0" fontId="0" fillId="4" borderId="0" xfId="0" applyFill="1" applyAlignment="1">
      <alignment wrapText="1"/>
    </xf>
    <xf numFmtId="165" fontId="0" fillId="4" borderId="0" xfId="0" applyNumberFormat="1" applyFill="1"/>
    <xf numFmtId="0" fontId="0" fillId="4" borderId="0" xfId="0" applyFill="1"/>
    <xf numFmtId="0" fontId="9" fillId="0" borderId="0" xfId="0" applyFont="1" applyAlignment="1">
      <alignment horizontal="left" wrapText="1"/>
    </xf>
    <xf numFmtId="165" fontId="1" fillId="3" borderId="0" xfId="0" applyNumberFormat="1" applyFont="1" applyFill="1" applyBorder="1" applyAlignment="1">
      <alignment wrapText="1"/>
    </xf>
    <xf numFmtId="0" fontId="13" fillId="0" borderId="0" xfId="0" applyFont="1"/>
    <xf numFmtId="0" fontId="12" fillId="4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topLeftCell="B34" zoomScale="70" zoomScaleNormal="70" workbookViewId="0">
      <selection activeCell="I44" sqref="I44"/>
    </sheetView>
  </sheetViews>
  <sheetFormatPr defaultRowHeight="15"/>
  <cols>
    <col min="1" max="1" width="21.5703125" customWidth="1"/>
    <col min="2" max="2" width="28.7109375" customWidth="1"/>
    <col min="3" max="3" width="14.42578125" customWidth="1"/>
    <col min="4" max="4" width="17.7109375" customWidth="1"/>
    <col min="5" max="5" width="15.85546875" customWidth="1"/>
    <col min="6" max="6" width="12" customWidth="1"/>
    <col min="7" max="7" width="15.7109375" customWidth="1"/>
    <col min="8" max="8" width="12.5703125" customWidth="1"/>
    <col min="9" max="9" width="13.85546875" customWidth="1"/>
    <col min="10" max="10" width="17.28515625" customWidth="1"/>
    <col min="11" max="11" width="13.28515625" customWidth="1"/>
    <col min="12" max="12" width="12.85546875" customWidth="1"/>
    <col min="13" max="13" width="11.7109375" customWidth="1"/>
    <col min="14" max="14" width="10.28515625" customWidth="1"/>
    <col min="15" max="15" width="19.85546875" customWidth="1"/>
  </cols>
  <sheetData>
    <row r="1" spans="1:12">
      <c r="A1" t="s">
        <v>37</v>
      </c>
      <c r="I1" t="s">
        <v>9</v>
      </c>
    </row>
    <row r="2" spans="1:12">
      <c r="A2" s="4" t="s">
        <v>25</v>
      </c>
      <c r="B2" s="4"/>
      <c r="C2" s="4"/>
      <c r="I2" s="5" t="s">
        <v>10</v>
      </c>
    </row>
    <row r="3" spans="1:12">
      <c r="A3" t="s">
        <v>26</v>
      </c>
      <c r="I3" s="5" t="s">
        <v>11</v>
      </c>
    </row>
    <row r="4" spans="1:12">
      <c r="A4" t="s">
        <v>27</v>
      </c>
      <c r="I4" s="5" t="s">
        <v>12</v>
      </c>
    </row>
    <row r="5" spans="1:12">
      <c r="A5" t="s">
        <v>28</v>
      </c>
      <c r="I5" s="5" t="s">
        <v>13</v>
      </c>
    </row>
    <row r="6" spans="1:12">
      <c r="A6" t="s">
        <v>29</v>
      </c>
      <c r="I6" s="2" t="s">
        <v>14</v>
      </c>
    </row>
    <row r="7" spans="1:12">
      <c r="A7" t="s">
        <v>30</v>
      </c>
      <c r="I7" s="2" t="s">
        <v>15</v>
      </c>
    </row>
    <row r="8" spans="1:12">
      <c r="A8" t="s">
        <v>31</v>
      </c>
      <c r="I8" s="2" t="s">
        <v>16</v>
      </c>
    </row>
    <row r="9" spans="1:12">
      <c r="A9" t="s">
        <v>32</v>
      </c>
      <c r="I9" s="3" t="s">
        <v>17</v>
      </c>
    </row>
    <row r="10" spans="1:12">
      <c r="A10" t="s">
        <v>33</v>
      </c>
      <c r="I10" s="3" t="s">
        <v>18</v>
      </c>
    </row>
    <row r="11" spans="1:12">
      <c r="A11" s="4" t="s">
        <v>34</v>
      </c>
      <c r="B11" s="4"/>
      <c r="C11" s="4"/>
      <c r="I11" s="3" t="s">
        <v>19</v>
      </c>
    </row>
    <row r="12" spans="1:12">
      <c r="A12" t="s">
        <v>35</v>
      </c>
      <c r="I12" s="6"/>
      <c r="L12" s="8"/>
    </row>
    <row r="13" spans="1:12">
      <c r="A13" t="s">
        <v>36</v>
      </c>
      <c r="I13" s="6" t="s">
        <v>20</v>
      </c>
      <c r="L13" s="8"/>
    </row>
    <row r="14" spans="1:12">
      <c r="I14" s="2" t="s">
        <v>1</v>
      </c>
    </row>
    <row r="15" spans="1:12">
      <c r="I15" s="2" t="s">
        <v>2</v>
      </c>
    </row>
    <row r="16" spans="1:12">
      <c r="I16" s="3" t="s">
        <v>3</v>
      </c>
    </row>
    <row r="17" spans="1:19">
      <c r="I17" s="3" t="s">
        <v>4</v>
      </c>
    </row>
    <row r="19" spans="1:19" ht="18.75">
      <c r="A19" s="24" t="s">
        <v>40</v>
      </c>
      <c r="I19" s="4"/>
      <c r="K19" s="10"/>
      <c r="L19" s="10"/>
      <c r="P19" s="10"/>
      <c r="Q19" s="10"/>
      <c r="R19" s="10"/>
    </row>
    <row r="20" spans="1:19" ht="37.5" customHeight="1">
      <c r="A20" s="31" t="s">
        <v>41</v>
      </c>
      <c r="B20" s="31"/>
      <c r="C20" s="31"/>
      <c r="D20" s="31"/>
      <c r="E20" s="31"/>
      <c r="F20" s="26"/>
      <c r="G20" s="1"/>
      <c r="H20" s="1"/>
      <c r="J20" s="1" t="s">
        <v>24</v>
      </c>
      <c r="K20" s="11"/>
      <c r="L20" s="32" t="s">
        <v>39</v>
      </c>
      <c r="M20" s="1"/>
      <c r="N20" s="1"/>
      <c r="O20" s="1"/>
      <c r="P20" s="1"/>
      <c r="R20" s="10"/>
    </row>
    <row r="21" spans="1:19" s="1" customFormat="1" ht="45.75" customHeight="1">
      <c r="A21" s="1" t="s">
        <v>42</v>
      </c>
      <c r="B21" s="1" t="s">
        <v>0</v>
      </c>
      <c r="C21" s="1" t="s">
        <v>44</v>
      </c>
      <c r="G21" s="1" t="s">
        <v>45</v>
      </c>
      <c r="H21" s="1" t="s">
        <v>38</v>
      </c>
      <c r="I21" s="1" t="s">
        <v>21</v>
      </c>
      <c r="J21" s="7" t="s">
        <v>50</v>
      </c>
      <c r="K21" s="11"/>
      <c r="L21" s="13" t="s">
        <v>46</v>
      </c>
      <c r="M21" s="13" t="s">
        <v>47</v>
      </c>
      <c r="N21" s="13" t="s">
        <v>48</v>
      </c>
      <c r="O21" s="13"/>
      <c r="R21" s="11"/>
    </row>
    <row r="22" spans="1:19" ht="30">
      <c r="A22" s="1" t="s">
        <v>22</v>
      </c>
      <c r="B22" s="16" t="s">
        <v>5</v>
      </c>
      <c r="C22">
        <v>40000</v>
      </c>
      <c r="E22" s="1"/>
      <c r="F22" s="1"/>
      <c r="G22" s="9">
        <f>C22*100/C24</f>
        <v>16.666666666666668</v>
      </c>
      <c r="H22" s="14">
        <f>A23*G22/100</f>
        <v>8.3333333333333339</v>
      </c>
      <c r="I22" s="1">
        <f>C22</f>
        <v>40000</v>
      </c>
      <c r="J22" s="18">
        <f>H22/I22</f>
        <v>2.0833333333333335E-4</v>
      </c>
      <c r="K22" s="19"/>
      <c r="L22" s="27">
        <f>J22</f>
        <v>2.0833333333333335E-4</v>
      </c>
      <c r="M22" s="13">
        <f>I22</f>
        <v>40000</v>
      </c>
      <c r="N22" s="13">
        <f>L22*M22</f>
        <v>8.3333333333333339</v>
      </c>
      <c r="O22" s="13"/>
      <c r="P22" s="1"/>
      <c r="R22" s="10"/>
    </row>
    <row r="23" spans="1:19" ht="45" customHeight="1">
      <c r="A23" s="1">
        <v>50</v>
      </c>
      <c r="B23" s="17" t="s">
        <v>6</v>
      </c>
      <c r="C23" s="1">
        <v>200000</v>
      </c>
      <c r="E23" s="1"/>
      <c r="F23" s="1"/>
      <c r="G23" s="9">
        <f>C23*100/C24</f>
        <v>83.333333333333329</v>
      </c>
      <c r="H23" s="14">
        <f>A23*G23/100</f>
        <v>41.666666666666657</v>
      </c>
      <c r="I23" s="1">
        <f>C23</f>
        <v>200000</v>
      </c>
      <c r="J23" s="18">
        <f>H23/I23</f>
        <v>2.0833333333333329E-4</v>
      </c>
      <c r="K23" s="19"/>
      <c r="L23" s="27">
        <f>J23</f>
        <v>2.0833333333333329E-4</v>
      </c>
      <c r="M23" s="13">
        <f>I23</f>
        <v>200000</v>
      </c>
      <c r="N23" s="13">
        <f t="shared" ref="N23:N26" si="0">L23*M23</f>
        <v>41.666666666666657</v>
      </c>
      <c r="O23" s="13"/>
      <c r="P23" s="1"/>
      <c r="R23" s="10"/>
    </row>
    <row r="24" spans="1:19" ht="34.5" customHeight="1">
      <c r="A24" s="1"/>
      <c r="B24" s="22" t="s">
        <v>43</v>
      </c>
      <c r="C24" s="23">
        <f>SUM(C22:C23)</f>
        <v>240000</v>
      </c>
      <c r="E24" s="1"/>
      <c r="F24" s="1"/>
      <c r="G24" s="9"/>
      <c r="H24" s="1"/>
      <c r="I24" s="1"/>
      <c r="J24" s="18"/>
      <c r="K24" s="19"/>
      <c r="L24" s="27"/>
      <c r="M24" s="13"/>
      <c r="N24" s="13"/>
      <c r="O24" s="13"/>
      <c r="P24" s="1"/>
      <c r="R24" s="10"/>
    </row>
    <row r="25" spans="1:19" ht="45">
      <c r="A25" s="1" t="s">
        <v>23</v>
      </c>
      <c r="B25" s="16" t="s">
        <v>7</v>
      </c>
      <c r="C25" s="1">
        <v>370000</v>
      </c>
      <c r="E25" s="1"/>
      <c r="F25" s="1"/>
      <c r="G25" s="9">
        <f>C25*100/C27</f>
        <v>16.894977168949772</v>
      </c>
      <c r="H25" s="14">
        <f>A26*G25/100</f>
        <v>67.579908675799089</v>
      </c>
      <c r="I25" s="1">
        <f>C25</f>
        <v>370000</v>
      </c>
      <c r="J25" s="18">
        <f>H25/I25</f>
        <v>1.8264840182648402E-4</v>
      </c>
      <c r="K25" s="19"/>
      <c r="L25" s="27">
        <f>J25</f>
        <v>1.8264840182648402E-4</v>
      </c>
      <c r="M25" s="13">
        <f>I25</f>
        <v>370000</v>
      </c>
      <c r="N25" s="13">
        <f t="shared" si="0"/>
        <v>67.579908675799089</v>
      </c>
      <c r="O25" s="13"/>
      <c r="P25" s="1"/>
      <c r="R25" s="10"/>
    </row>
    <row r="26" spans="1:19" ht="49.5" customHeight="1">
      <c r="A26" s="1">
        <v>400</v>
      </c>
      <c r="B26" s="17" t="s">
        <v>8</v>
      </c>
      <c r="C26" s="1">
        <v>1820000</v>
      </c>
      <c r="E26" s="1"/>
      <c r="F26" s="1"/>
      <c r="G26" s="9">
        <f>C26*100/C27</f>
        <v>83.105022831050235</v>
      </c>
      <c r="H26" s="14">
        <f>A26*G26/100</f>
        <v>332.42009132420094</v>
      </c>
      <c r="I26" s="1">
        <f>C26</f>
        <v>1820000</v>
      </c>
      <c r="J26" s="18">
        <f>H26/I26</f>
        <v>1.8264840182648402E-4</v>
      </c>
      <c r="K26" s="19"/>
      <c r="L26" s="27">
        <f>J26</f>
        <v>1.8264840182648402E-4</v>
      </c>
      <c r="M26" s="13">
        <f>I26</f>
        <v>1820000</v>
      </c>
      <c r="N26" s="13">
        <f t="shared" si="0"/>
        <v>332.42009132420094</v>
      </c>
      <c r="O26" s="13"/>
      <c r="P26" s="1"/>
      <c r="R26" s="10"/>
    </row>
    <row r="27" spans="1:19">
      <c r="A27" s="1"/>
      <c r="B27" s="22" t="s">
        <v>43</v>
      </c>
      <c r="C27" s="23">
        <f>SUM(C25:C26)</f>
        <v>2190000</v>
      </c>
      <c r="D27" s="20"/>
      <c r="E27" s="1"/>
      <c r="F27" s="1"/>
      <c r="G27" s="1"/>
      <c r="H27" s="1"/>
      <c r="I27" s="9"/>
      <c r="K27" s="19"/>
      <c r="L27" s="13"/>
      <c r="M27" s="13"/>
      <c r="N27" s="13">
        <f>SUM(N22:N26)</f>
        <v>450</v>
      </c>
      <c r="O27" s="13" t="s">
        <v>49</v>
      </c>
      <c r="P27" s="1"/>
      <c r="R27" s="10"/>
    </row>
    <row r="28" spans="1:19" s="9" customFormat="1">
      <c r="L28" s="12"/>
      <c r="Q28" s="15"/>
      <c r="R28" s="15"/>
      <c r="S28" s="15"/>
    </row>
    <row r="29" spans="1:19" ht="18.75">
      <c r="A29" s="31" t="s">
        <v>51</v>
      </c>
      <c r="B29" s="31"/>
      <c r="C29" s="31"/>
      <c r="D29" s="31"/>
      <c r="E29" s="31"/>
      <c r="G29" s="1"/>
      <c r="H29" s="1"/>
      <c r="I29" s="21"/>
      <c r="J29" s="1"/>
      <c r="K29" s="1"/>
      <c r="L29" s="1"/>
      <c r="M29" s="1"/>
      <c r="N29" s="1"/>
      <c r="O29" s="1"/>
      <c r="P29" s="1"/>
      <c r="Q29" s="10"/>
      <c r="R29" s="10"/>
      <c r="S29" s="10"/>
    </row>
    <row r="30" spans="1:19" ht="38.25" customHeight="1">
      <c r="A30" s="31" t="s">
        <v>52</v>
      </c>
      <c r="B30" s="31"/>
      <c r="C30" s="31"/>
      <c r="D30" s="31"/>
      <c r="E30" s="31"/>
      <c r="F30" s="26"/>
      <c r="G30" s="1"/>
      <c r="H30" s="1"/>
      <c r="I30" s="1"/>
      <c r="J30" s="1" t="s">
        <v>24</v>
      </c>
      <c r="K30" s="1"/>
      <c r="L30" s="32" t="s">
        <v>39</v>
      </c>
      <c r="M30" s="1"/>
      <c r="N30" s="1"/>
      <c r="O30" s="1"/>
      <c r="P30" s="1"/>
      <c r="Q30" s="10"/>
      <c r="R30" s="10"/>
      <c r="S30" s="10"/>
    </row>
    <row r="31" spans="1:19" s="1" customFormat="1" ht="77.25" customHeight="1">
      <c r="A31" s="1" t="s">
        <v>42</v>
      </c>
      <c r="B31" s="1" t="s">
        <v>0</v>
      </c>
      <c r="C31" s="1" t="s">
        <v>55</v>
      </c>
      <c r="D31" s="1" t="s">
        <v>53</v>
      </c>
      <c r="E31" s="1" t="s">
        <v>54</v>
      </c>
      <c r="G31" s="1" t="s">
        <v>45</v>
      </c>
      <c r="H31" s="1" t="s">
        <v>38</v>
      </c>
      <c r="I31" s="1" t="s">
        <v>21</v>
      </c>
      <c r="J31" s="7" t="s">
        <v>50</v>
      </c>
      <c r="L31" s="13" t="s">
        <v>46</v>
      </c>
      <c r="M31" s="13" t="s">
        <v>47</v>
      </c>
      <c r="N31" s="13" t="s">
        <v>48</v>
      </c>
      <c r="O31" s="13"/>
      <c r="Q31" s="11"/>
      <c r="R31" s="11"/>
      <c r="S31" s="11"/>
    </row>
    <row r="32" spans="1:19" ht="30">
      <c r="A32" s="1" t="s">
        <v>22</v>
      </c>
      <c r="B32" s="16" t="s">
        <v>5</v>
      </c>
      <c r="C32">
        <v>40000</v>
      </c>
      <c r="D32" s="1">
        <v>6.25</v>
      </c>
      <c r="E32" s="14">
        <f>C32/D32</f>
        <v>6400</v>
      </c>
      <c r="F32" s="14"/>
      <c r="G32" s="9">
        <f>E32*100/E34</f>
        <v>20.7657200811359</v>
      </c>
      <c r="H32" s="14">
        <f>A33*G32/100</f>
        <v>10.38286004056795</v>
      </c>
      <c r="I32" s="1">
        <f>C32</f>
        <v>40000</v>
      </c>
      <c r="J32" s="18">
        <f>H32/I32</f>
        <v>2.5957150101419877E-4</v>
      </c>
      <c r="K32" s="14"/>
      <c r="L32" s="27">
        <f>J32</f>
        <v>2.5957150101419877E-4</v>
      </c>
      <c r="M32" s="13">
        <f>I32</f>
        <v>40000</v>
      </c>
      <c r="N32" s="13">
        <f>L32*M32</f>
        <v>10.38286004056795</v>
      </c>
      <c r="O32" s="13"/>
      <c r="P32" s="1"/>
      <c r="Q32" s="10"/>
      <c r="R32" s="10"/>
      <c r="S32" s="10"/>
    </row>
    <row r="33" spans="1:19" ht="30">
      <c r="A33" s="1">
        <v>50</v>
      </c>
      <c r="B33" s="17" t="s">
        <v>6</v>
      </c>
      <c r="C33" s="1">
        <v>200000</v>
      </c>
      <c r="D33" s="1">
        <v>8.19</v>
      </c>
      <c r="E33" s="14">
        <f>C33/D33</f>
        <v>24420.024420024423</v>
      </c>
      <c r="F33" s="14"/>
      <c r="G33" s="9">
        <f>E33*100/E34</f>
        <v>79.23427991886409</v>
      </c>
      <c r="H33" s="14">
        <f>A33*G33/100</f>
        <v>39.617139959432045</v>
      </c>
      <c r="I33" s="1">
        <f t="shared" ref="I33:I37" si="1">C33</f>
        <v>200000</v>
      </c>
      <c r="J33" s="18">
        <f>H33/I33</f>
        <v>1.9808569979716021E-4</v>
      </c>
      <c r="K33" s="1"/>
      <c r="L33" s="27">
        <f t="shared" ref="L33" si="2">J33</f>
        <v>1.9808569979716021E-4</v>
      </c>
      <c r="M33" s="13">
        <f t="shared" ref="M33" si="3">I33</f>
        <v>200000</v>
      </c>
      <c r="N33" s="13">
        <f t="shared" ref="N33" si="4">L33*M33</f>
        <v>39.617139959432045</v>
      </c>
      <c r="O33" s="13"/>
      <c r="P33" s="1"/>
      <c r="Q33" s="10"/>
      <c r="R33" s="10"/>
      <c r="S33" s="10"/>
    </row>
    <row r="34" spans="1:19">
      <c r="A34" s="1"/>
      <c r="B34" s="22" t="s">
        <v>43</v>
      </c>
      <c r="C34" s="23">
        <f>SUM(C32:C33)</f>
        <v>240000</v>
      </c>
      <c r="D34" s="22"/>
      <c r="E34" s="25">
        <f>SUM(E32:E33)</f>
        <v>30820.024420024423</v>
      </c>
      <c r="F34" s="25"/>
      <c r="G34" s="9"/>
      <c r="H34" s="1"/>
      <c r="I34" s="1"/>
      <c r="J34" s="18"/>
      <c r="K34" s="14"/>
      <c r="L34" s="27"/>
      <c r="M34" s="13"/>
      <c r="N34" s="13"/>
      <c r="O34" s="13"/>
      <c r="P34" s="1"/>
      <c r="Q34" s="10"/>
      <c r="R34" s="10"/>
      <c r="S34" s="10"/>
    </row>
    <row r="35" spans="1:19">
      <c r="A35" s="1"/>
      <c r="B35" s="22"/>
      <c r="C35" s="23"/>
      <c r="D35" s="22"/>
      <c r="E35" s="25"/>
      <c r="F35" s="25"/>
      <c r="G35" s="9"/>
      <c r="H35" s="1"/>
      <c r="I35" s="1"/>
      <c r="J35" s="18"/>
      <c r="K35" s="14"/>
      <c r="L35" s="27"/>
      <c r="M35" s="13"/>
      <c r="N35" s="13"/>
      <c r="O35" s="13"/>
      <c r="P35" s="1"/>
      <c r="Q35" s="10"/>
      <c r="R35" s="10"/>
      <c r="S35" s="10"/>
    </row>
    <row r="36" spans="1:19" ht="45">
      <c r="A36" s="1" t="s">
        <v>23</v>
      </c>
      <c r="B36" s="16" t="s">
        <v>7</v>
      </c>
      <c r="C36" s="1">
        <v>370000</v>
      </c>
      <c r="D36" s="1">
        <v>7.68</v>
      </c>
      <c r="E36" s="14">
        <f>C36/D36</f>
        <v>48177.083333333336</v>
      </c>
      <c r="F36" s="14"/>
      <c r="G36" s="9">
        <f>E36*100/E38</f>
        <v>26.613673831549988</v>
      </c>
      <c r="H36" s="14">
        <f>A37*G36/100</f>
        <v>106.45469532619994</v>
      </c>
      <c r="I36" s="1">
        <f t="shared" si="1"/>
        <v>370000</v>
      </c>
      <c r="J36" s="18">
        <f>H36/I36</f>
        <v>2.8771539277351333E-4</v>
      </c>
      <c r="K36" s="1"/>
      <c r="L36" s="27">
        <f t="shared" ref="L36:L37" si="5">J36</f>
        <v>2.8771539277351333E-4</v>
      </c>
      <c r="M36" s="13">
        <f t="shared" ref="M36:M37" si="6">I36</f>
        <v>370000</v>
      </c>
      <c r="N36" s="13">
        <f t="shared" ref="N36:N37" si="7">L36*M36</f>
        <v>106.45469532619994</v>
      </c>
      <c r="O36" s="13"/>
      <c r="P36" s="1"/>
      <c r="Q36" s="10"/>
      <c r="R36" s="10"/>
      <c r="S36" s="10"/>
    </row>
    <row r="37" spans="1:19" s="9" customFormat="1" ht="47.25" customHeight="1">
      <c r="A37" s="1">
        <v>400</v>
      </c>
      <c r="B37" s="17" t="s">
        <v>8</v>
      </c>
      <c r="C37" s="1">
        <v>1820000</v>
      </c>
      <c r="D37" s="1">
        <v>13.7</v>
      </c>
      <c r="E37" s="14">
        <f>C37/D37</f>
        <v>132846.71532846717</v>
      </c>
      <c r="F37" s="14"/>
      <c r="G37" s="9">
        <f>E37*100/E38</f>
        <v>73.386326168450012</v>
      </c>
      <c r="H37" s="14">
        <f>A37*G37/100</f>
        <v>293.54530467380005</v>
      </c>
      <c r="I37" s="1">
        <f t="shared" si="1"/>
        <v>1820000</v>
      </c>
      <c r="J37" s="18">
        <f>H37/I37</f>
        <v>1.6128862894164837E-4</v>
      </c>
      <c r="L37" s="27">
        <f t="shared" si="5"/>
        <v>1.6128862894164837E-4</v>
      </c>
      <c r="M37" s="13">
        <f t="shared" si="6"/>
        <v>1820000</v>
      </c>
      <c r="N37" s="13">
        <f t="shared" si="7"/>
        <v>293.54530467380005</v>
      </c>
      <c r="O37" s="13"/>
      <c r="Q37" s="15"/>
      <c r="R37" s="15"/>
      <c r="S37" s="15"/>
    </row>
    <row r="38" spans="1:19" s="9" customFormat="1">
      <c r="A38" s="1"/>
      <c r="B38" s="22" t="s">
        <v>43</v>
      </c>
      <c r="C38" s="23">
        <f>SUM(C36:C37)</f>
        <v>2190000</v>
      </c>
      <c r="D38" s="22"/>
      <c r="E38" s="25">
        <f>SUM(E36:E37)</f>
        <v>181023.79866180051</v>
      </c>
      <c r="F38" s="25"/>
      <c r="I38"/>
      <c r="L38" s="13"/>
      <c r="M38" s="13"/>
      <c r="N38" s="13">
        <f>SUM(N32:N37)</f>
        <v>450</v>
      </c>
      <c r="O38" s="13" t="s">
        <v>49</v>
      </c>
      <c r="Q38" s="15"/>
      <c r="R38" s="15"/>
      <c r="S38" s="15"/>
    </row>
    <row r="39" spans="1:19">
      <c r="Q39" s="10"/>
      <c r="R39" s="10"/>
      <c r="S39" s="10"/>
    </row>
    <row r="40" spans="1:19">
      <c r="Q40" s="10"/>
      <c r="R40" s="10"/>
      <c r="S40" s="10"/>
    </row>
    <row r="41" spans="1:19" ht="18.75">
      <c r="A41" s="24" t="s">
        <v>56</v>
      </c>
    </row>
    <row r="42" spans="1:19" ht="39" customHeight="1">
      <c r="A42" s="31" t="s">
        <v>57</v>
      </c>
      <c r="B42" s="31"/>
      <c r="C42" s="31"/>
      <c r="D42" s="31"/>
      <c r="E42" s="31"/>
      <c r="G42" s="33" t="s">
        <v>62</v>
      </c>
      <c r="L42" s="32" t="s">
        <v>39</v>
      </c>
      <c r="M42" s="1"/>
      <c r="N42" s="1"/>
      <c r="O42" s="1"/>
    </row>
    <row r="43" spans="1:19" ht="75">
      <c r="B43" s="1" t="s">
        <v>0</v>
      </c>
      <c r="C43" s="1" t="s">
        <v>55</v>
      </c>
      <c r="D43" s="1" t="s">
        <v>53</v>
      </c>
      <c r="E43" s="1" t="s">
        <v>54</v>
      </c>
      <c r="F43" s="1" t="s">
        <v>59</v>
      </c>
      <c r="G43" s="28" t="s">
        <v>58</v>
      </c>
      <c r="H43" s="1" t="s">
        <v>38</v>
      </c>
      <c r="I43" s="1" t="s">
        <v>21</v>
      </c>
      <c r="J43" s="7" t="s">
        <v>50</v>
      </c>
      <c r="L43" s="13" t="s">
        <v>46</v>
      </c>
      <c r="M43" s="13" t="s">
        <v>47</v>
      </c>
      <c r="N43" s="13" t="s">
        <v>48</v>
      </c>
      <c r="O43" s="13"/>
    </row>
    <row r="44" spans="1:19" ht="30">
      <c r="B44" s="16" t="s">
        <v>5</v>
      </c>
      <c r="C44">
        <v>40000</v>
      </c>
      <c r="D44" s="1">
        <v>6.25</v>
      </c>
      <c r="E44" s="14">
        <f>C44/D44</f>
        <v>6400</v>
      </c>
      <c r="F44">
        <v>1600</v>
      </c>
      <c r="G44" s="29">
        <f>E32/H32</f>
        <v>616.40048840048848</v>
      </c>
      <c r="H44" s="14">
        <f>E44/F44</f>
        <v>4</v>
      </c>
      <c r="I44" s="1">
        <f>C44</f>
        <v>40000</v>
      </c>
      <c r="J44" s="18">
        <f>H44/I44</f>
        <v>1E-4</v>
      </c>
      <c r="L44" s="27">
        <f>J44</f>
        <v>1E-4</v>
      </c>
      <c r="M44" s="13">
        <f>I44</f>
        <v>40000</v>
      </c>
      <c r="N44" s="13">
        <f>L44*M44</f>
        <v>4</v>
      </c>
      <c r="O44" s="13"/>
    </row>
    <row r="45" spans="1:19" ht="30">
      <c r="B45" s="17" t="s">
        <v>6</v>
      </c>
      <c r="C45" s="1">
        <v>200000</v>
      </c>
      <c r="D45" s="1">
        <v>8.19</v>
      </c>
      <c r="E45" s="14">
        <f>C45/D45</f>
        <v>24420.024420024423</v>
      </c>
      <c r="F45">
        <v>1600</v>
      </c>
      <c r="G45" s="29">
        <f>E33/H33</f>
        <v>616.4004884004886</v>
      </c>
      <c r="H45" s="14">
        <f>E45/F45</f>
        <v>15.262515262515265</v>
      </c>
      <c r="I45" s="1">
        <f t="shared" ref="I45:I49" si="8">C45</f>
        <v>200000</v>
      </c>
      <c r="J45" s="18">
        <f>H45/I45</f>
        <v>7.6312576312576326E-5</v>
      </c>
      <c r="L45" s="27">
        <f t="shared" ref="L45" si="9">J45</f>
        <v>7.6312576312576326E-5</v>
      </c>
      <c r="M45" s="13">
        <f t="shared" ref="M45" si="10">I45</f>
        <v>200000</v>
      </c>
      <c r="N45" s="13">
        <f t="shared" ref="N45" si="11">L45*M45</f>
        <v>15.262515262515265</v>
      </c>
      <c r="O45" s="13"/>
    </row>
    <row r="46" spans="1:19">
      <c r="B46" s="22" t="s">
        <v>43</v>
      </c>
      <c r="C46" s="23">
        <f>SUM(C44:C45)</f>
        <v>240000</v>
      </c>
      <c r="D46" s="22"/>
      <c r="E46" s="25">
        <f>SUM(E44:E45)</f>
        <v>30820.024420024423</v>
      </c>
      <c r="G46" s="29"/>
      <c r="H46" s="1"/>
      <c r="I46" s="1"/>
      <c r="J46" s="18"/>
      <c r="L46" s="27"/>
      <c r="M46" s="13"/>
      <c r="N46" s="13"/>
      <c r="O46" s="13"/>
    </row>
    <row r="47" spans="1:19">
      <c r="B47" s="22"/>
      <c r="C47" s="23"/>
      <c r="D47" s="22"/>
      <c r="E47" s="25"/>
      <c r="G47" s="29"/>
      <c r="H47" s="1"/>
      <c r="I47" s="1"/>
      <c r="J47" s="18"/>
      <c r="L47" s="27"/>
      <c r="M47" s="13"/>
      <c r="N47" s="13"/>
      <c r="O47" s="13"/>
    </row>
    <row r="48" spans="1:19" ht="45">
      <c r="B48" s="16" t="s">
        <v>7</v>
      </c>
      <c r="C48" s="1">
        <v>370000</v>
      </c>
      <c r="D48" s="1">
        <v>7.68</v>
      </c>
      <c r="E48" s="14">
        <f>C48/D48</f>
        <v>48177.083333333336</v>
      </c>
      <c r="F48">
        <v>1600</v>
      </c>
      <c r="G48" s="29">
        <f>E36/H36</f>
        <v>452.55949665450129</v>
      </c>
      <c r="H48" s="14">
        <f>E48/F48</f>
        <v>30.110677083333336</v>
      </c>
      <c r="I48" s="1">
        <f t="shared" si="8"/>
        <v>370000</v>
      </c>
      <c r="J48" s="18">
        <f>H48/I48</f>
        <v>8.1380208333333342E-5</v>
      </c>
      <c r="L48" s="27">
        <f t="shared" ref="L48:L49" si="12">J48</f>
        <v>8.1380208333333342E-5</v>
      </c>
      <c r="M48" s="13">
        <f t="shared" ref="M48:M49" si="13">I48</f>
        <v>370000</v>
      </c>
      <c r="N48" s="13">
        <f t="shared" ref="N48:N49" si="14">L48*M48</f>
        <v>30.110677083333336</v>
      </c>
      <c r="O48" s="13"/>
    </row>
    <row r="49" spans="2:15" ht="45">
      <c r="B49" s="17" t="s">
        <v>8</v>
      </c>
      <c r="C49" s="1">
        <v>1820000</v>
      </c>
      <c r="D49" s="1">
        <v>13.7</v>
      </c>
      <c r="E49" s="14">
        <f>C49/D49</f>
        <v>132846.71532846717</v>
      </c>
      <c r="F49">
        <v>1600</v>
      </c>
      <c r="G49" s="29">
        <f>E37/H37</f>
        <v>452.55949665450129</v>
      </c>
      <c r="H49" s="14">
        <f>E49/F49</f>
        <v>83.029197080291979</v>
      </c>
      <c r="I49" s="1">
        <f t="shared" si="8"/>
        <v>1820000</v>
      </c>
      <c r="J49" s="18">
        <f>H49/I49</f>
        <v>4.5620437956204383E-5</v>
      </c>
      <c r="L49" s="27">
        <f t="shared" si="12"/>
        <v>4.5620437956204383E-5</v>
      </c>
      <c r="M49" s="13">
        <f t="shared" si="13"/>
        <v>1820000</v>
      </c>
      <c r="N49" s="13">
        <f t="shared" si="14"/>
        <v>83.029197080291979</v>
      </c>
      <c r="O49" s="13"/>
    </row>
    <row r="50" spans="2:15">
      <c r="B50" s="22" t="s">
        <v>43</v>
      </c>
      <c r="C50" s="23">
        <f>SUM(C48:C49)</f>
        <v>2190000</v>
      </c>
      <c r="D50" s="22"/>
      <c r="E50" s="25">
        <f>SUM(E48:E49)</f>
        <v>181023.79866180051</v>
      </c>
      <c r="G50" s="30"/>
      <c r="L50" s="13"/>
      <c r="M50" s="13"/>
      <c r="N50" s="13">
        <f>SUM(N44:N49)</f>
        <v>132.40238942614059</v>
      </c>
      <c r="O50" s="13" t="s">
        <v>49</v>
      </c>
    </row>
    <row r="51" spans="2:15" ht="345">
      <c r="F51" s="34" t="s">
        <v>63</v>
      </c>
      <c r="G51" s="34" t="s">
        <v>60</v>
      </c>
    </row>
    <row r="53" spans="2:15">
      <c r="F53" t="s">
        <v>61</v>
      </c>
    </row>
  </sheetData>
  <mergeCells count="4">
    <mergeCell ref="A20:E20"/>
    <mergeCell ref="A30:E30"/>
    <mergeCell ref="A42:E42"/>
    <mergeCell ref="A29:E29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Employment calculation options </vt:lpstr>
      <vt:lpstr>Sheet3</vt:lpstr>
    </vt:vector>
  </TitlesOfParts>
  <Company>European Forest Institute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divotter</dc:creator>
  <cp:lastModifiedBy>divotter</cp:lastModifiedBy>
  <dcterms:created xsi:type="dcterms:W3CDTF">2009-10-05T11:20:33Z</dcterms:created>
  <dcterms:modified xsi:type="dcterms:W3CDTF">2009-10-27T11:08:28Z</dcterms:modified>
</cp:coreProperties>
</file>